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N:\Areas\Operations\Loans\Calculators\Bridging Loan\"/>
    </mc:Choice>
  </mc:AlternateContent>
  <xr:revisionPtr revIDLastSave="0" documentId="8_{E2D00C7C-409D-4ADA-B66A-15B12F02E07C}" xr6:coauthVersionLast="47" xr6:coauthVersionMax="47" xr10:uidLastSave="{00000000-0000-0000-0000-000000000000}"/>
  <workbookProtection workbookAlgorithmName="SHA-512" workbookHashValue="PAYMGJJhpmKES9/of2yIrdxD+EDnmg+0SqzBZyaWwpJ//4dUH23X2QyB2zhPeYSlHI9AZ5wQFk5wQMJbx/Tg9Q==" workbookSaltValue="0KRfC1ANCPV47EsDBjlc0A==" workbookSpinCount="100000" lockStructure="1"/>
  <bookViews>
    <workbookView xWindow="28680" yWindow="-120" windowWidth="29040" windowHeight="15720" xr2:uid="{00000000-000D-0000-FFFF-FFFF00000000}"/>
  </bookViews>
  <sheets>
    <sheet name="Bridging Loan Calculator" sheetId="1" r:id="rId1"/>
    <sheet name="Sheet2" sheetId="2" state="hidden" r:id="rId2"/>
  </sheets>
  <calcPr calcId="191028"/>
  <customWorkbookViews>
    <customWorkbookView name="cbroadley - Personal View" guid="{B0EE0099-1608-4EF3-AB85-BB29799FA8AB}" mergeInterval="0" personalView="1" xWindow="1836" yWindow="95" windowWidth="1543" windowHeight="971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5" i="1"/>
  <c r="G9" i="1" s="1"/>
  <c r="D15" i="1" l="1"/>
  <c r="D26" i="1" l="1"/>
  <c r="D5" i="1" l="1"/>
  <c r="D20" i="1" l="1"/>
  <c r="G8" i="1" s="1"/>
  <c r="G10" i="1" l="1"/>
  <c r="G12" i="1" s="1"/>
  <c r="C28" i="1" s="1"/>
  <c r="G19" i="1" l="1"/>
  <c r="F20" i="1" s="1"/>
  <c r="G16" i="1"/>
  <c r="G17" i="1" s="1"/>
  <c r="G23" i="1"/>
  <c r="F26" i="1" l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Scott Todd</author>
  </authors>
  <commentList>
    <comment ref="F11" authorId="0" shapeId="0" xr:uid="{09FA714E-07D9-4F06-8BC1-7D53AFC76DC5}">
      <text>
        <r>
          <rPr>
            <b/>
            <sz val="9"/>
            <color indexed="81"/>
            <rFont val="Tahoma"/>
            <family val="2"/>
          </rPr>
          <t>Sale price less legal costs, agent commission and other costs 
Net Sale Proceeds assessed at 97% of Sale Price of Existing Property to allow for average selling costs, advertising and marketing fees, legal fees on sale and removalists costs</t>
        </r>
      </text>
    </comment>
    <comment ref="F15" authorId="0" shapeId="0" xr:uid="{BF35B4FA-DB17-4699-A1DF-05BBF989C16F}">
      <text>
        <r>
          <rPr>
            <b/>
            <sz val="9"/>
            <color indexed="81"/>
            <rFont val="Tahoma"/>
            <family val="2"/>
          </rPr>
          <t>End Debt less capitalised interest</t>
        </r>
      </text>
    </comment>
  </commentList>
</comments>
</file>

<file path=xl/sharedStrings.xml><?xml version="1.0" encoding="utf-8"?>
<sst xmlns="http://schemas.openxmlformats.org/spreadsheetml/2006/main" count="33" uniqueCount="32">
  <si>
    <t>COMMUNITY FIRST BRIDGING CALCULATION WORKSHEET</t>
  </si>
  <si>
    <t>BRIDGING LOAN INTEREST RATE</t>
  </si>
  <si>
    <t>FUNDS REQUIRED</t>
  </si>
  <si>
    <t>BORROWINGS</t>
  </si>
  <si>
    <t>New property PP</t>
  </si>
  <si>
    <t>Total Required funds</t>
  </si>
  <si>
    <t>Existing mortgage payout</t>
  </si>
  <si>
    <t>12 months interest</t>
  </si>
  <si>
    <t xml:space="preserve">Unsecured consolidation </t>
  </si>
  <si>
    <t>PEAK DEBT</t>
  </si>
  <si>
    <t>(Other)</t>
  </si>
  <si>
    <t xml:space="preserve">Less Net Sale Proceeds </t>
  </si>
  <si>
    <t>END DEBT</t>
  </si>
  <si>
    <t>Stamp Duty</t>
  </si>
  <si>
    <t>Fees</t>
  </si>
  <si>
    <t>LOAN STRUCTURE</t>
  </si>
  <si>
    <t xml:space="preserve">Required Total =  </t>
  </si>
  <si>
    <t>Bridging loan final amount (L84)</t>
  </si>
  <si>
    <t>End Debt</t>
  </si>
  <si>
    <t>MEMBER CONTRIBUTION</t>
  </si>
  <si>
    <t>Total Bridging Loan Borrowings</t>
  </si>
  <si>
    <t xml:space="preserve">Savings </t>
  </si>
  <si>
    <t>Gift</t>
  </si>
  <si>
    <t>PEAK DEBT LVR</t>
  </si>
  <si>
    <t>Total SAVINGS =</t>
  </si>
  <si>
    <t>SECURITIES</t>
  </si>
  <si>
    <t>Security Value - New Property</t>
  </si>
  <si>
    <t>END DEBT LVR</t>
  </si>
  <si>
    <t>Security Value- Existing Property</t>
  </si>
  <si>
    <t>Security Value- Extra Equity</t>
  </si>
  <si>
    <t>Total Security Value</t>
  </si>
  <si>
    <t>Version 1.1 -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</si>
</sst>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d/mm/yyyy;@"/>
    <numFmt numFmtId="165" formatCode="&quot;$&quot;#,##0"/>
    <numFmt numFmtId="166" formatCode="&quot;$&quot;#,#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entury Gothic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2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2" xfId="0" applyBorder="1"/>
    <xf numFmtId="165" fontId="0" fillId="0" borderId="1" xfId="0" applyNumberFormat="1" applyBorder="1"/>
    <xf numFmtId="0" fontId="1" fillId="0" borderId="2" xfId="0" applyFont="1" applyBorder="1"/>
    <xf numFmtId="165" fontId="1" fillId="0" borderId="1" xfId="0" applyNumberFormat="1" applyFont="1" applyBorder="1"/>
    <xf numFmtId="0" fontId="1" fillId="0" borderId="15" xfId="0" applyFont="1" applyBorder="1"/>
    <xf numFmtId="0" fontId="1" fillId="0" borderId="1" xfId="0" applyFont="1" applyBorder="1"/>
    <xf numFmtId="0" fontId="1" fillId="0" borderId="6" xfId="0" applyFont="1" applyBorder="1" applyAlignment="1">
      <alignment horizontal="right"/>
    </xf>
    <xf numFmtId="165" fontId="4" fillId="0" borderId="1" xfId="0" applyNumberFormat="1" applyFont="1" applyBorder="1"/>
    <xf numFmtId="0" fontId="0" fillId="0" borderId="1" xfId="0" applyBorder="1"/>
    <xf numFmtId="0" fontId="0" fillId="0" borderId="3" xfId="0" applyBorder="1"/>
    <xf numFmtId="0" fontId="1" fillId="0" borderId="1" xfId="0" applyFont="1" applyBorder="1" applyAlignment="1">
      <alignment horizontal="right"/>
    </xf>
    <xf numFmtId="0" fontId="2" fillId="3" borderId="4" xfId="0" applyFont="1" applyFill="1" applyBorder="1" applyAlignment="1">
      <alignment horizontal="center" readingOrder="1"/>
    </xf>
    <xf numFmtId="10" fontId="0" fillId="2" borderId="16" xfId="0" applyNumberFormat="1" applyFill="1" applyBorder="1" applyAlignment="1">
      <alignment horizontal="center"/>
    </xf>
    <xf numFmtId="0" fontId="2" fillId="3" borderId="4" xfId="0" applyFont="1" applyFill="1" applyBorder="1" applyAlignment="1">
      <alignment readingOrder="1"/>
    </xf>
    <xf numFmtId="165" fontId="0" fillId="5" borderId="2" xfId="0" applyNumberFormat="1" applyFill="1" applyBorder="1" applyProtection="1">
      <protection locked="0"/>
    </xf>
    <xf numFmtId="165" fontId="0" fillId="5" borderId="1" xfId="0" applyNumberFormat="1" applyFill="1" applyBorder="1" applyProtection="1">
      <protection locked="0"/>
    </xf>
    <xf numFmtId="165" fontId="0" fillId="5" borderId="3" xfId="0" applyNumberFormat="1" applyFill="1" applyBorder="1" applyProtection="1">
      <protection locked="0"/>
    </xf>
    <xf numFmtId="166" fontId="0" fillId="0" borderId="0" xfId="0" applyNumberFormat="1"/>
    <xf numFmtId="165" fontId="0" fillId="0" borderId="0" xfId="0" applyNumberFormat="1"/>
    <xf numFmtId="0" fontId="6" fillId="0" borderId="0" xfId="0" applyFont="1"/>
    <xf numFmtId="0" fontId="2" fillId="3" borderId="4" xfId="0" applyFont="1" applyFill="1" applyBorder="1" applyAlignment="1">
      <alignment horizontal="center" vertical="center" readingOrder="1"/>
    </xf>
    <xf numFmtId="165" fontId="0" fillId="0" borderId="2" xfId="0" applyNumberFormat="1" applyBorder="1"/>
    <xf numFmtId="10" fontId="2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8" fontId="1" fillId="4" borderId="1" xfId="0" applyNumberFormat="1" applyFont="1" applyFill="1" applyBorder="1"/>
    <xf numFmtId="166" fontId="1" fillId="4" borderId="1" xfId="0" applyNumberFormat="1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2" fillId="0" borderId="0" xfId="0" applyFont="1" applyAlignment="1">
      <alignment horizontal="center"/>
    </xf>
    <xf numFmtId="0" fontId="8" fillId="0" borderId="13" xfId="0" applyFont="1" applyBorder="1"/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readingOrder="1"/>
    </xf>
    <xf numFmtId="0" fontId="2" fillId="3" borderId="9" xfId="0" applyFont="1" applyFill="1" applyBorder="1" applyAlignment="1">
      <alignment horizontal="center" readingOrder="1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5" xfId="0" applyFill="1" applyBorder="1" applyAlignment="1">
      <alignment horizontal="center" readingOrder="1"/>
    </xf>
    <xf numFmtId="0" fontId="2" fillId="3" borderId="5" xfId="0" applyFont="1" applyFill="1" applyBorder="1" applyAlignment="1">
      <alignment horizontal="center" readingOrder="1"/>
    </xf>
  </cellXfs>
  <cellStyles count="1">
    <cellStyle name="Normal" xfId="0" builtinId="0"/>
  </cellStyles>
  <dxfs count="18"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rgb="FFFF0000"/>
      </font>
      <fill>
        <patternFill>
          <bgColor rgb="FFFF0000"/>
        </patternFill>
      </fill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auto="1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B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auto="1"/>
      </font>
      <fill>
        <patternFill>
          <bgColor rgb="FFFFC00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FF00"/>
      </font>
      <fill>
        <patternFill>
          <bgColor rgb="FF00B050"/>
        </patternFill>
      </fill>
    </dxf>
    <dxf>
      <font>
        <b/>
        <i/>
        <color rgb="FFFFFF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00B050"/>
      </font>
    </dxf>
  </dxfs>
  <tableStyles count="0" defaultTableStyle="TableStyleMedium2" defaultPivotStyle="PivotStyleLight16"/>
  <colors>
    <mruColors>
      <color rgb="FFFF9999"/>
      <color rgb="FFFC9580"/>
      <color rgb="FFF67272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4"/>
  <sheetViews>
    <sheetView showGridLines="0" tabSelected="1" topLeftCell="A5" workbookViewId="0">
      <selection activeCell="D24" sqref="D24"/>
    </sheetView>
  </sheetViews>
  <sheetFormatPr defaultRowHeight="14.45"/>
  <cols>
    <col min="1" max="1" width="3.5703125" customWidth="1"/>
    <col min="2" max="2" width="3.7109375" customWidth="1"/>
    <col min="3" max="3" width="50" customWidth="1"/>
    <col min="4" max="4" width="14.7109375" customWidth="1"/>
    <col min="5" max="5" width="3.7109375" customWidth="1"/>
    <col min="6" max="6" width="50" customWidth="1"/>
    <col min="7" max="7" width="14.7109375" customWidth="1"/>
    <col min="8" max="8" width="3.7109375" customWidth="1"/>
    <col min="9" max="9" width="10.85546875" bestFit="1" customWidth="1"/>
    <col min="11" max="11" width="11" bestFit="1" customWidth="1"/>
  </cols>
  <sheetData>
    <row r="1" spans="2:9" ht="15" thickBot="1"/>
    <row r="2" spans="2:9" ht="5.25" customHeight="1">
      <c r="B2" s="6"/>
      <c r="C2" s="7"/>
      <c r="D2" s="7"/>
      <c r="E2" s="7"/>
      <c r="F2" s="7"/>
      <c r="G2" s="7"/>
      <c r="H2" s="8"/>
    </row>
    <row r="3" spans="2:9" ht="30.75" customHeight="1">
      <c r="B3" s="9"/>
      <c r="C3" s="51" t="s">
        <v>0</v>
      </c>
      <c r="D3" s="52"/>
      <c r="E3" s="52"/>
      <c r="F3" s="52"/>
      <c r="G3" s="52"/>
      <c r="H3" s="10"/>
    </row>
    <row r="4" spans="2:9" ht="15" thickBot="1">
      <c r="B4" s="9"/>
      <c r="C4" s="5"/>
      <c r="D4" s="5"/>
      <c r="E4" s="5"/>
      <c r="F4" s="5"/>
      <c r="G4" s="5"/>
      <c r="H4" s="10"/>
    </row>
    <row r="5" spans="2:9" ht="25.5" customHeight="1" thickBot="1">
      <c r="B5" s="9"/>
      <c r="C5" s="37"/>
      <c r="D5" s="4">
        <f ca="1">TODAY()</f>
        <v>45588</v>
      </c>
      <c r="E5" s="5"/>
      <c r="F5" s="27" t="s">
        <v>1</v>
      </c>
      <c r="G5" s="36">
        <v>8.8900000000000007E-2</v>
      </c>
      <c r="H5" s="10"/>
    </row>
    <row r="6" spans="2:9" ht="15" thickBot="1">
      <c r="B6" s="9"/>
      <c r="C6" s="5"/>
      <c r="D6" s="5"/>
      <c r="E6" s="5"/>
      <c r="F6" s="5"/>
      <c r="G6" s="5"/>
      <c r="H6" s="10"/>
    </row>
    <row r="7" spans="2:9" ht="18" customHeight="1" thickBot="1">
      <c r="B7" s="9"/>
      <c r="C7" s="49" t="s">
        <v>2</v>
      </c>
      <c r="D7" s="53"/>
      <c r="E7" s="5"/>
      <c r="F7" s="49" t="s">
        <v>3</v>
      </c>
      <c r="G7" s="54"/>
      <c r="H7" s="10"/>
    </row>
    <row r="8" spans="2:9" ht="18" customHeight="1">
      <c r="B8" s="9"/>
      <c r="C8" s="1" t="s">
        <v>4</v>
      </c>
      <c r="D8" s="28">
        <v>800000</v>
      </c>
      <c r="E8" s="5"/>
      <c r="F8" s="14" t="s">
        <v>5</v>
      </c>
      <c r="G8" s="35">
        <f>D15-D20</f>
        <v>1030000</v>
      </c>
      <c r="H8" s="10"/>
    </row>
    <row r="9" spans="2:9" ht="18" customHeight="1">
      <c r="B9" s="9"/>
      <c r="C9" s="3" t="s">
        <v>6</v>
      </c>
      <c r="D9" s="28">
        <v>200000</v>
      </c>
      <c r="E9" s="5"/>
      <c r="F9" s="14" t="s">
        <v>7</v>
      </c>
      <c r="G9" s="15">
        <f>G11-G15</f>
        <v>63354.210671319626</v>
      </c>
      <c r="H9" s="10"/>
    </row>
    <row r="10" spans="2:9" ht="18" customHeight="1">
      <c r="B10" s="9"/>
      <c r="C10" s="3" t="s">
        <v>8</v>
      </c>
      <c r="D10" s="29"/>
      <c r="E10" s="5"/>
      <c r="F10" s="16" t="s">
        <v>9</v>
      </c>
      <c r="G10" s="17">
        <f>SUM(G8:G9)</f>
        <v>1093354.2106713196</v>
      </c>
      <c r="H10" s="10"/>
    </row>
    <row r="11" spans="2:9" ht="18" customHeight="1">
      <c r="B11" s="9"/>
      <c r="C11" s="2" t="s">
        <v>10</v>
      </c>
      <c r="D11" s="29"/>
      <c r="E11" s="5"/>
      <c r="F11" s="18" t="s">
        <v>11</v>
      </c>
      <c r="G11" s="15">
        <f>D24*0.97</f>
        <v>776000</v>
      </c>
      <c r="H11" s="10"/>
      <c r="I11" s="31"/>
    </row>
    <row r="12" spans="2:9" ht="18" customHeight="1">
      <c r="B12" s="9"/>
      <c r="C12" s="2" t="s">
        <v>10</v>
      </c>
      <c r="D12" s="29"/>
      <c r="E12" s="5"/>
      <c r="F12" s="19" t="s">
        <v>12</v>
      </c>
      <c r="G12" s="15">
        <f>G10-G11</f>
        <v>317354.21067131963</v>
      </c>
      <c r="H12" s="10"/>
    </row>
    <row r="13" spans="2:9" ht="18" customHeight="1" thickBot="1">
      <c r="B13" s="9"/>
      <c r="C13" s="3" t="s">
        <v>13</v>
      </c>
      <c r="D13" s="29">
        <v>30000</v>
      </c>
      <c r="E13" s="5"/>
      <c r="H13" s="10"/>
    </row>
    <row r="14" spans="2:9" ht="18" customHeight="1" thickBot="1">
      <c r="B14" s="9"/>
      <c r="C14" s="3" t="s">
        <v>14</v>
      </c>
      <c r="D14" s="30">
        <v>0</v>
      </c>
      <c r="E14" s="5"/>
      <c r="F14" s="49" t="s">
        <v>15</v>
      </c>
      <c r="G14" s="50"/>
      <c r="H14" s="10"/>
    </row>
    <row r="15" spans="2:9" ht="18" customHeight="1">
      <c r="B15" s="9"/>
      <c r="C15" s="20" t="s">
        <v>16</v>
      </c>
      <c r="D15" s="21">
        <f>SUM(D8:D14)</f>
        <v>1030000</v>
      </c>
      <c r="F15" s="14" t="s">
        <v>17</v>
      </c>
      <c r="G15" s="38">
        <f>NPV(G5,G11)</f>
        <v>712645.78932868037</v>
      </c>
      <c r="H15" s="10"/>
      <c r="I15" s="32"/>
    </row>
    <row r="16" spans="2:9" ht="18" customHeight="1" thickBot="1">
      <c r="B16" s="9"/>
      <c r="F16" s="22" t="s">
        <v>18</v>
      </c>
      <c r="G16" s="39">
        <f>G12</f>
        <v>317354.21067131963</v>
      </c>
      <c r="H16" s="10"/>
    </row>
    <row r="17" spans="2:8" ht="18" customHeight="1" thickBot="1">
      <c r="B17" s="9"/>
      <c r="C17" s="49" t="s">
        <v>19</v>
      </c>
      <c r="D17" s="54"/>
      <c r="F17" s="22" t="s">
        <v>20</v>
      </c>
      <c r="G17" s="39">
        <f>SUM(G15:G16)</f>
        <v>1030000</v>
      </c>
      <c r="H17" s="10"/>
    </row>
    <row r="18" spans="2:8" ht="18" customHeight="1" thickBot="1">
      <c r="B18" s="9"/>
      <c r="C18" s="22" t="s">
        <v>21</v>
      </c>
      <c r="D18" s="29"/>
      <c r="H18" s="10"/>
    </row>
    <row r="19" spans="2:8" ht="18" customHeight="1" thickBot="1">
      <c r="B19" s="9"/>
      <c r="C19" s="23" t="s">
        <v>22</v>
      </c>
      <c r="D19" s="30"/>
      <c r="F19" s="25" t="s">
        <v>23</v>
      </c>
      <c r="G19" s="26">
        <f>G10/D26</f>
        <v>0.68334638166957473</v>
      </c>
      <c r="H19" s="10"/>
    </row>
    <row r="20" spans="2:8" ht="18" customHeight="1">
      <c r="B20" s="9"/>
      <c r="C20" s="24" t="s">
        <v>24</v>
      </c>
      <c r="D20" s="17">
        <f>D18+D19</f>
        <v>0</v>
      </c>
      <c r="F20" s="45" t="str">
        <f>IF(G19&gt;70%,"Peak Debt LVR exceeds Bridging Loan maximum - Contact Credit Services to discuss options","Peak Debt LVR is acceptable - submit to Credit Services for assessment")</f>
        <v>Peak Debt LVR is acceptable - submit to Credit Services for assessment</v>
      </c>
      <c r="G20" s="46"/>
      <c r="H20" s="10"/>
    </row>
    <row r="21" spans="2:8" ht="18" customHeight="1" thickBot="1">
      <c r="B21" s="9"/>
      <c r="F21" s="47"/>
      <c r="G21" s="48"/>
      <c r="H21" s="10"/>
    </row>
    <row r="22" spans="2:8" ht="18" customHeight="1" thickBot="1">
      <c r="B22" s="9"/>
      <c r="C22" s="49" t="s">
        <v>25</v>
      </c>
      <c r="D22" s="53"/>
      <c r="H22" s="10"/>
    </row>
    <row r="23" spans="2:8" ht="18" customHeight="1" thickBot="1">
      <c r="B23" s="9"/>
      <c r="C23" s="14" t="s">
        <v>26</v>
      </c>
      <c r="D23" s="28">
        <v>800000</v>
      </c>
      <c r="F23" s="34" t="s">
        <v>27</v>
      </c>
      <c r="G23" s="26">
        <f>G12/D23</f>
        <v>0.39669276333914955</v>
      </c>
      <c r="H23" s="10"/>
    </row>
    <row r="24" spans="2:8" ht="18" customHeight="1">
      <c r="B24" s="9"/>
      <c r="C24" s="22" t="s">
        <v>28</v>
      </c>
      <c r="D24" s="29">
        <v>800000</v>
      </c>
      <c r="F24" s="45" t="str">
        <f>IF(G23&lt;=80%,"End Debt LVR is acceptable - submit to Credit Services for assessment",F26)</f>
        <v>End Debt LVR is acceptable - submit to Credit Services for assessment</v>
      </c>
      <c r="G24" s="46"/>
      <c r="H24" s="10"/>
    </row>
    <row r="25" spans="2:8" ht="18" customHeight="1" thickBot="1">
      <c r="B25" s="9"/>
      <c r="C25" s="22" t="s">
        <v>29</v>
      </c>
      <c r="D25" s="30">
        <v>0</v>
      </c>
      <c r="E25" s="5"/>
      <c r="F25" s="47"/>
      <c r="G25" s="48"/>
      <c r="H25" s="10"/>
    </row>
    <row r="26" spans="2:8" ht="18" customHeight="1">
      <c r="B26" s="9"/>
      <c r="C26" s="24" t="s">
        <v>30</v>
      </c>
      <c r="D26" s="17">
        <f>D23+D24+D25</f>
        <v>1600000</v>
      </c>
      <c r="E26" s="5"/>
      <c r="F26" s="33" t="str">
        <f>IF(G23&gt;0.95,"End Debt LVR exceeds 95% - end debt needs to be reduced","End Debt will require LMI")</f>
        <v>End Debt will require LMI</v>
      </c>
      <c r="H26" s="10"/>
    </row>
    <row r="27" spans="2:8" ht="18" customHeight="1">
      <c r="B27" s="9"/>
      <c r="C27" s="40"/>
      <c r="D27" s="41"/>
      <c r="E27" s="5"/>
      <c r="F27" s="33"/>
      <c r="H27" s="10"/>
    </row>
    <row r="28" spans="2:8" ht="18" customHeight="1">
      <c r="B28" s="9"/>
      <c r="C28" s="44" t="str">
        <f>IF(G12&lt;0,"No End Debt - Bridging Loan Calculator not required","")</f>
        <v/>
      </c>
      <c r="D28" s="44"/>
      <c r="E28" s="44"/>
      <c r="F28" s="44"/>
      <c r="G28" s="44"/>
      <c r="H28" s="10"/>
    </row>
    <row r="29" spans="2:8" ht="18" customHeight="1">
      <c r="B29" s="9"/>
      <c r="C29" s="42"/>
      <c r="D29" s="42"/>
      <c r="E29" s="42"/>
      <c r="F29" s="42"/>
      <c r="G29" s="42"/>
      <c r="H29" s="10"/>
    </row>
    <row r="30" spans="2:8" ht="15" thickBot="1">
      <c r="B30" s="11"/>
      <c r="C30" s="43" t="s">
        <v>31</v>
      </c>
      <c r="D30" s="12"/>
      <c r="E30" s="12"/>
      <c r="F30" s="12"/>
      <c r="G30" s="12"/>
      <c r="H30" s="13"/>
    </row>
    <row r="31" spans="2:8" ht="18" customHeight="1"/>
    <row r="32" spans="2:8" ht="18" customHeight="1"/>
    <row r="33" ht="18" customHeight="1"/>
    <row r="34" ht="18" customHeight="1"/>
  </sheetData>
  <sheetProtection algorithmName="SHA-512" hashValue="6MBt0z8BVou2ldwNWSxKk7a9jKhejJnVBucuVF1pzAPOqqidkFmsd9J96OtJNCkMDMk/mHmUfU0QzUY2UIqyPg==" saltValue="OmpcO8Xtew/009oeqQTZyw==" spinCount="100000" sheet="1" selectLockedCells="1"/>
  <customSheetViews>
    <customSheetView guid="{B0EE0099-1608-4EF3-AB85-BB29799FA8AB}" showPageBreaks="1">
      <selection activeCell="C5" sqref="C5"/>
      <pageMargins left="0" right="0" top="0" bottom="0" header="0" footer="0"/>
      <pageSetup paperSize="9" orientation="landscape" r:id="rId1"/>
    </customSheetView>
  </customSheetViews>
  <mergeCells count="9">
    <mergeCell ref="C28:G28"/>
    <mergeCell ref="F24:G25"/>
    <mergeCell ref="F14:G14"/>
    <mergeCell ref="C3:G3"/>
    <mergeCell ref="C7:D7"/>
    <mergeCell ref="C22:D22"/>
    <mergeCell ref="F7:G7"/>
    <mergeCell ref="C17:D17"/>
    <mergeCell ref="F20:G21"/>
  </mergeCells>
  <conditionalFormatting sqref="F24">
    <cfRule type="containsText" dxfId="17" priority="12" operator="containsText" text="acceptable">
      <formula>NOT(ISERROR(SEARCH("acceptable",F24)))</formula>
    </cfRule>
    <cfRule type="containsText" dxfId="16" priority="13" operator="containsText" text="exceeds">
      <formula>NOT(ISERROR(SEARCH("exceeds",F24)))</formula>
    </cfRule>
  </conditionalFormatting>
  <conditionalFormatting sqref="F20:G21">
    <cfRule type="containsText" dxfId="15" priority="10" operator="containsText" text="exceeds">
      <formula>NOT(ISERROR(SEARCH("exceeds",F20)))</formula>
    </cfRule>
    <cfRule type="containsText" dxfId="14" priority="11" operator="containsText" text="acceptable">
      <formula>NOT(ISERROR(SEARCH("acceptable",F20)))</formula>
    </cfRule>
    <cfRule type="containsText" dxfId="13" priority="14" operator="containsText" text="acceptable">
      <formula>NOT(ISERROR(SEARCH("acceptable",F20)))</formula>
    </cfRule>
    <cfRule type="containsText" dxfId="12" priority="15" operator="containsText" text="exceeds">
      <formula>NOT(ISERROR(SEARCH("exceeds",F20)))</formula>
    </cfRule>
  </conditionalFormatting>
  <conditionalFormatting sqref="F24:G25">
    <cfRule type="containsText" dxfId="11" priority="4" operator="containsText" text="reduced">
      <formula>NOT(ISERROR(SEARCH("reduced",F24)))</formula>
    </cfRule>
    <cfRule type="containsText" dxfId="10" priority="7" operator="containsText" text="LMI">
      <formula>NOT(ISERROR(SEARCH("LMI",F24)))</formula>
    </cfRule>
    <cfRule type="containsText" dxfId="9" priority="8" operator="containsText" text="acceptable">
      <formula>NOT(ISERROR(SEARCH("acceptable",F24)))</formula>
    </cfRule>
  </conditionalFormatting>
  <conditionalFormatting sqref="G19 H20">
    <cfRule type="cellIs" dxfId="8" priority="60" operator="greaterThan">
      <formula>0.8</formula>
    </cfRule>
  </conditionalFormatting>
  <conditionalFormatting sqref="G19">
    <cfRule type="cellIs" dxfId="7" priority="18" operator="greaterThan">
      <formula>0.7</formula>
    </cfRule>
    <cfRule type="cellIs" dxfId="6" priority="19" operator="lessThanOrEqual">
      <formula>0.7</formula>
    </cfRule>
  </conditionalFormatting>
  <conditionalFormatting sqref="G23">
    <cfRule type="cellIs" dxfId="5" priority="5" operator="greaterThan">
      <formula>0.95</formula>
    </cfRule>
    <cfRule type="cellIs" dxfId="4" priority="6" operator="greaterThan">
      <formula>0.8</formula>
    </cfRule>
    <cfRule type="cellIs" dxfId="3" priority="9" operator="lessThanOrEqual">
      <formula>0.8</formula>
    </cfRule>
  </conditionalFormatting>
  <conditionalFormatting sqref="G17">
    <cfRule type="cellIs" dxfId="2" priority="2" operator="notEqual">
      <formula>$G$8</formula>
    </cfRule>
    <cfRule type="cellIs" dxfId="1" priority="3" operator="equal">
      <formula>$G$8</formula>
    </cfRule>
  </conditionalFormatting>
  <conditionalFormatting sqref="C28:G29">
    <cfRule type="beginsWith" dxfId="0" priority="1" operator="beginsWith" text="No">
      <formula>LEFT(C28,LEN("No"))="No"</formula>
    </cfRule>
  </conditionalFormatting>
  <printOptions verticalCentered="1"/>
  <pageMargins left="0.23622047244094491" right="0.23622047244094491" top="0.74803149606299213" bottom="0.74803149606299213" header="0.31496062992125984" footer="0.31496062992125984"/>
  <pageSetup paperSize="9" scale="99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1CA12132BE8438BBB7020BB67AB65" ma:contentTypeVersion="16" ma:contentTypeDescription="Create a new document." ma:contentTypeScope="" ma:versionID="566bd16bad50fcf51303b3d93cb7a46a">
  <xsd:schema xmlns:xsd="http://www.w3.org/2001/XMLSchema" xmlns:xs="http://www.w3.org/2001/XMLSchema" xmlns:p="http://schemas.microsoft.com/office/2006/metadata/properties" xmlns:ns2="4a882e92-7048-47ff-aed4-640a6993bfb9" xmlns:ns3="b517f410-3b25-4960-9412-354a7c27fc5e" targetNamespace="http://schemas.microsoft.com/office/2006/metadata/properties" ma:root="true" ma:fieldsID="7a518f6e19c0b8391105858540173aa1" ns2:_="" ns3:_="">
    <xsd:import namespace="4a882e92-7048-47ff-aed4-640a6993bfb9"/>
    <xsd:import namespace="b517f410-3b25-4960-9412-354a7c27fc5e"/>
    <xsd:element name="properties">
      <xsd:complexType>
        <xsd:sequence>
          <xsd:element name="documentManagement">
            <xsd:complexType>
              <xsd:all>
                <xsd:element ref="ns2:Business_x0020_Unit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82e92-7048-47ff-aed4-640a6993bfb9" elementFormDefault="qualified">
    <xsd:import namespace="http://schemas.microsoft.com/office/2006/documentManagement/types"/>
    <xsd:import namespace="http://schemas.microsoft.com/office/infopath/2007/PartnerControls"/>
    <xsd:element name="Business_x0020_Unit" ma:index="8" nillable="true" ma:displayName="Business Unit" ma:format="Dropdown" ma:internalName="Business_x0020_Unit">
      <xsd:simpleType>
        <xsd:restriction base="dms:Choice">
          <xsd:enumeration value="Member Experience"/>
          <xsd:enumeration value="Broker / Third Party"/>
          <xsd:enumeration value="Marketing"/>
          <xsd:enumeration value="Credit Services"/>
          <xsd:enumeration value="Collections"/>
          <xsd:enumeration value="Member Operations"/>
          <xsd:enumeration value="Member Administration"/>
          <xsd:enumeration value="Finance"/>
          <xsd:enumeration value="Risk and Compliance"/>
          <xsd:enumeration value="Talent Management"/>
          <xsd:enumeration value="Technology and Analytics"/>
          <xsd:enumeration value="Corporate Services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56cbcc8-65f6-4689-93e3-79f213b71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17f410-3b25-4960-9412-354a7c27f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d0d686-603f-43ea-956d-1cacf7240e11}" ma:internalName="TaxCatchAll" ma:showField="CatchAllData" ma:web="b517f410-3b25-4960-9412-354a7c27fc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17f410-3b25-4960-9412-354a7c27fc5e" xsi:nil="true"/>
    <lcf76f155ced4ddcb4097134ff3c332f xmlns="4a882e92-7048-47ff-aed4-640a6993bfb9">
      <Terms xmlns="http://schemas.microsoft.com/office/infopath/2007/PartnerControls"/>
    </lcf76f155ced4ddcb4097134ff3c332f>
    <Business_x0020_Unit xmlns="4a882e92-7048-47ff-aed4-640a6993bfb9">Credit Services</Business_x0020_Unit>
    <_Flow_SignoffStatus xmlns="4a882e92-7048-47ff-aed4-640a6993bf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087DEC-12F6-44F8-8C1F-0BE179AD6854}"/>
</file>

<file path=customXml/itemProps2.xml><?xml version="1.0" encoding="utf-8"?>
<ds:datastoreItem xmlns:ds="http://schemas.openxmlformats.org/officeDocument/2006/customXml" ds:itemID="{62005D9D-25AA-44DE-B2A0-152D00C791E7}"/>
</file>

<file path=customXml/itemProps3.xml><?xml version="1.0" encoding="utf-8"?>
<ds:datastoreItem xmlns:ds="http://schemas.openxmlformats.org/officeDocument/2006/customXml" ds:itemID="{E0DF7765-DF24-4AF8-AAAC-D0C6D9A4AC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TAS Managed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cbroadley</dc:creator>
  <cp:keywords/>
  <dc:description/>
  <cp:lastModifiedBy/>
  <cp:revision/>
  <dcterms:created xsi:type="dcterms:W3CDTF">2019-04-03T22:09:45Z</dcterms:created>
  <dcterms:modified xsi:type="dcterms:W3CDTF">2024-10-23T05:22:53Z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0x010100A4A1CA12132BE8438BBB7020BB67AB65</vt:lpwstr>
  </property>
  <property fmtid="{D5CDD505-2E9C-101B-9397-08002B2CF9AE}" pid="3" name="MediaServiceImageTags">
    <vt:lpwstr/>
  </property>
</Properties>
</file>